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WojciechKotlicki\Downloads\"/>
    </mc:Choice>
  </mc:AlternateContent>
  <xr:revisionPtr revIDLastSave="0" documentId="8_{A072ABFA-6D17-44A5-8D3D-4FCC097DA4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alkulator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5" i="1"/>
  <c r="F9" i="1"/>
  <c r="F20" i="1" s="1"/>
  <c r="F11" i="1" l="1"/>
  <c r="F16" i="1"/>
  <c r="F10" i="1"/>
  <c r="F12" i="1" s="1"/>
  <c r="F17" i="1"/>
  <c r="F18" i="1" l="1"/>
  <c r="F13" i="1"/>
  <c r="E5" i="1"/>
  <c r="B29" i="1"/>
  <c r="B17" i="1" l="1"/>
  <c r="B33" i="1" l="1"/>
  <c r="E23" i="1"/>
  <c r="B21" i="1"/>
  <c r="B25" i="1"/>
</calcChain>
</file>

<file path=xl/sharedStrings.xml><?xml version="1.0" encoding="utf-8"?>
<sst xmlns="http://schemas.openxmlformats.org/spreadsheetml/2006/main" count="40" uniqueCount="34">
  <si>
    <t>1. Dane wejściowe</t>
  </si>
  <si>
    <t>2. Wynik w 5 sekund</t>
  </si>
  <si>
    <t>Parametr</t>
  </si>
  <si>
    <t>Wartość</t>
  </si>
  <si>
    <t>Liczba zamówień miesięcznie na Amazon.de</t>
  </si>
  <si>
    <t>Zwroty miesięcznie</t>
  </si>
  <si>
    <t>Koszt obecnego modelu DE -&gt; PL / miesiąc</t>
  </si>
  <si>
    <t>Koszt lokalnych zwrotów DE / miesiąc</t>
  </si>
  <si>
    <t>Oszczędność przed transportem zbiorczym / miesiąc</t>
  </si>
  <si>
    <t>Oszczędność przed transportem zbiorczym / rok</t>
  </si>
  <si>
    <t>3. Co sprawdzisz w kalkulatorze?</t>
  </si>
  <si>
    <t>Maksymalny miesięczny budżet na lokalną obsługę i konsolidację, aby nadal być na plusie</t>
  </si>
  <si>
    <t>Punkt opłacalności lokalnego modelu</t>
  </si>
  <si>
    <t>Ile kosztuje Cię odsyłanie każdej paczki z Niemiec do Polski?</t>
  </si>
  <si>
    <t>Towar poza sprzedażą: obecny model / rok</t>
  </si>
  <si>
    <t>Towar poza sprzedażą: lokalny model / rok</t>
  </si>
  <si>
    <t>Odzyskane dni sprzedaży / rok</t>
  </si>
  <si>
    <t>Szybszy powrót produktu do sprzedaży</t>
  </si>
  <si>
    <t>Ile możesz zaoszczędzić dzięki lokalnemu adresowi zwrotów?</t>
  </si>
  <si>
    <t>Wartość towaru szybciej odzyskana do sprzedaży / miesiąc</t>
  </si>
  <si>
    <t>4. Interpretacja wyniku</t>
  </si>
  <si>
    <t>Jaki budżet na lokalną obsługę i konsolidację nadal się spina?</t>
  </si>
  <si>
    <t>Jaki wpływ ma szybszy powrót produktów do sprzedaży?</t>
  </si>
  <si>
    <t>Co dalej?</t>
  </si>
  <si>
    <t>global24.com | Kalkulator ma charakter orientacyjny. Wyniki zależą od stawek logistycznych, kategorii produktu, wartości towaru i rzeczywistego procesu zwrotów.</t>
  </si>
  <si>
    <t>Kalkulator zwrotów AMAZON.DE</t>
  </si>
  <si>
    <r>
      <t xml:space="preserve">Czy lokalny adres zwrotów w Niemczech już Ci się opłaca? Uzupełnij tylko pola </t>
    </r>
    <r>
      <rPr>
        <b/>
        <i/>
        <sz val="10"/>
        <color rgb="FFFFFFFF"/>
        <rFont val="Montserrat"/>
        <charset val="238"/>
      </rPr>
      <t>GRANATOWE</t>
    </r>
    <r>
      <rPr>
        <i/>
        <sz val="10"/>
        <color rgb="FFFFFFFF"/>
        <rFont val="Montserrat"/>
      </rPr>
      <t>.</t>
    </r>
  </si>
  <si>
    <t>Odsetek % zwrotów</t>
  </si>
  <si>
    <t>Średnia wartość produktu w EUR</t>
  </si>
  <si>
    <t>Koszt odesłania 1 zwrotu DE -&gt; PL w EUR</t>
  </si>
  <si>
    <t>Koszt lokalnego zwrotu na terenie Niemiec w EUR</t>
  </si>
  <si>
    <t>Średni czas powrotu produktu do sprzedaży w dniach: model PL</t>
  </si>
  <si>
    <t>Średni czas powrotu produktu do sprzedaży w dniach: lokalny adres DE</t>
  </si>
  <si>
    <t>&lt;- wpisz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</si>
</sst>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EUR&quot;"/>
    <numFmt numFmtId="165" formatCode="0\ &quot;dni&quot;"/>
    <numFmt numFmtId="166" formatCode="#,##0\ &quot;dni&quot;"/>
    <numFmt numFmtId="167" formatCode="#,##0\ &quot;EUR&quot;"/>
  </numFmts>
  <fonts count="20">
    <font>
      <sz val="11"/>
      <name val="Carlito"/>
    </font>
    <font>
      <sz val="10"/>
      <color rgb="FF111827"/>
      <name val="Montserrat"/>
    </font>
    <font>
      <b/>
      <sz val="14"/>
      <color rgb="FFFFFFFF"/>
      <name val="Montserrat"/>
    </font>
    <font>
      <i/>
      <sz val="10"/>
      <color rgb="FFFFFFFF"/>
      <name val="Montserrat"/>
    </font>
    <font>
      <b/>
      <sz val="10"/>
      <color rgb="FFFFFFFF"/>
      <name val="Montserrat"/>
    </font>
    <font>
      <b/>
      <sz val="10"/>
      <color rgb="FF111827"/>
      <name val="Montserrat"/>
    </font>
    <font>
      <b/>
      <sz val="13"/>
      <color rgb="FF38761D"/>
      <name val="Montserrat"/>
    </font>
    <font>
      <sz val="10"/>
      <color rgb="FF111827"/>
      <name val="Montserrat"/>
    </font>
    <font>
      <b/>
      <sz val="10"/>
      <color rgb="FF18263B"/>
      <name val="Montserrat"/>
    </font>
    <font>
      <b/>
      <sz val="16"/>
      <color rgb="FF111827"/>
      <name val="Montserrat"/>
    </font>
    <font>
      <sz val="11"/>
      <name val="Carlito"/>
    </font>
    <font>
      <b/>
      <i/>
      <sz val="10"/>
      <color rgb="FFFFFFFF"/>
      <name val="Montserrat"/>
      <charset val="238"/>
    </font>
    <font>
      <i/>
      <sz val="10"/>
      <color rgb="FFFFFFFF"/>
      <name val="Montserrat"/>
      <charset val="238"/>
    </font>
    <font>
      <sz val="10"/>
      <color rgb="FF111827"/>
      <name val="Montserrat"/>
      <charset val="238"/>
    </font>
    <font>
      <b/>
      <sz val="10"/>
      <color rgb="FF111827"/>
      <name val="Montserrat"/>
      <charset val="238"/>
    </font>
    <font>
      <u/>
      <sz val="11"/>
      <color theme="10"/>
      <name val="Carlito"/>
    </font>
    <font>
      <b/>
      <sz val="10"/>
      <color rgb="FFFFFFFF"/>
      <name val="Montserrat"/>
      <charset val="238"/>
    </font>
    <font>
      <sz val="8"/>
      <name val="Montserrat"/>
      <charset val="238"/>
    </font>
    <font>
      <b/>
      <i/>
      <sz val="8"/>
      <color theme="1"/>
      <name val="Montserrat"/>
      <charset val="238"/>
    </font>
    <font>
      <b/>
      <u/>
      <sz val="11"/>
      <color theme="0"/>
      <name val="Montserrat"/>
      <charset val="238"/>
    </font>
  </fonts>
  <fills count="11">
    <fill>
      <patternFill patternType="none"/>
    </fill>
    <fill>
      <patternFill patternType="gray125"/>
    </fill>
    <fill>
      <patternFill patternType="solid">
        <fgColor rgb="FF18263B"/>
      </patternFill>
    </fill>
    <fill>
      <patternFill patternType="solid">
        <fgColor rgb="FFEAF2F8"/>
      </patternFill>
    </fill>
    <fill>
      <patternFill patternType="solid">
        <fgColor rgb="FFFFFFFF"/>
      </patternFill>
    </fill>
    <fill>
      <patternFill patternType="solid">
        <fgColor rgb="FFD9EAD3"/>
      </patternFill>
    </fill>
    <fill>
      <patternFill patternType="solid">
        <fgColor rgb="FFF7F9FC"/>
      </patternFill>
    </fill>
    <fill>
      <patternFill patternType="solid">
        <fgColor rgb="FF00E1C6"/>
        <bgColor indexed="64"/>
      </patternFill>
    </fill>
    <fill>
      <patternFill patternType="solid">
        <fgColor rgb="FF442AB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1" applyFont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2" fillId="7" borderId="0" xfId="1" applyFont="1" applyFill="1" applyAlignment="1">
      <alignment horizontal="left" vertical="center"/>
    </xf>
    <xf numFmtId="0" fontId="12" fillId="8" borderId="0" xfId="1" applyFont="1" applyFill="1" applyAlignment="1">
      <alignment horizontal="left" vertical="center"/>
    </xf>
    <xf numFmtId="0" fontId="3" fillId="8" borderId="0" xfId="1" applyFont="1" applyFill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left" vertical="center" wrapText="1"/>
    </xf>
    <xf numFmtId="0" fontId="13" fillId="4" borderId="2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14" fillId="6" borderId="0" xfId="1" applyFont="1" applyFill="1" applyAlignment="1">
      <alignment vertical="center" wrapText="1"/>
    </xf>
    <xf numFmtId="0" fontId="16" fillId="8" borderId="0" xfId="1" applyFont="1" applyFill="1" applyAlignment="1">
      <alignment horizontal="center" vertical="center"/>
    </xf>
    <xf numFmtId="9" fontId="16" fillId="8" borderId="0" xfId="1" applyNumberFormat="1" applyFont="1" applyFill="1" applyAlignment="1">
      <alignment horizontal="center" vertical="center"/>
    </xf>
    <xf numFmtId="164" fontId="16" fillId="8" borderId="0" xfId="1" applyNumberFormat="1" applyFont="1" applyFill="1" applyAlignment="1">
      <alignment horizontal="center" vertical="center"/>
    </xf>
    <xf numFmtId="165" fontId="16" fillId="8" borderId="0" xfId="1" applyNumberFormat="1" applyFont="1" applyFill="1" applyAlignment="1">
      <alignment horizontal="center" vertical="center"/>
    </xf>
    <xf numFmtId="1" fontId="14" fillId="7" borderId="2" xfId="1" applyNumberFormat="1" applyFont="1" applyFill="1" applyBorder="1" applyAlignment="1">
      <alignment horizontal="right" vertical="center"/>
    </xf>
    <xf numFmtId="164" fontId="14" fillId="7" borderId="2" xfId="1" applyNumberFormat="1" applyFont="1" applyFill="1" applyBorder="1" applyAlignment="1">
      <alignment horizontal="right" vertical="center"/>
    </xf>
    <xf numFmtId="167" fontId="14" fillId="7" borderId="2" xfId="1" applyNumberFormat="1" applyFont="1" applyFill="1" applyBorder="1" applyAlignment="1">
      <alignment horizontal="right" vertical="center"/>
    </xf>
    <xf numFmtId="166" fontId="14" fillId="7" borderId="2" xfId="1" applyNumberFormat="1" applyFont="1" applyFill="1" applyBorder="1" applyAlignment="1">
      <alignment horizontal="right" vertical="center"/>
    </xf>
    <xf numFmtId="165" fontId="14" fillId="7" borderId="2" xfId="1" applyNumberFormat="1" applyFont="1" applyFill="1" applyBorder="1" applyAlignment="1">
      <alignment horizontal="right" vertical="center"/>
    </xf>
    <xf numFmtId="0" fontId="8" fillId="3" borderId="2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/>
    </xf>
    <xf numFmtId="0" fontId="17" fillId="9" borderId="0" xfId="1" applyFont="1" applyFill="1" applyAlignment="1">
      <alignment horizontal="center" vertical="center" wrapText="1"/>
    </xf>
    <xf numFmtId="0" fontId="18" fillId="10" borderId="1" xfId="0" applyFont="1" applyFill="1" applyBorder="1" applyAlignment="1">
      <alignment horizontal="left"/>
    </xf>
    <xf numFmtId="0" fontId="19" fillId="8" borderId="0" xfId="2" applyFont="1" applyFill="1" applyAlignment="1">
      <alignment vertical="center" wrapText="1"/>
    </xf>
  </cellXfs>
  <cellStyles count="3">
    <cellStyle name="Hiperłącze" xfId="2" builtinId="8"/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442AB5"/>
      <color rgb="FF00E1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lobal24.com/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1351641</xdr:colOff>
      <xdr:row>0</xdr:row>
      <xdr:rowOff>0</xdr:rowOff>
    </xdr:from>
    <xdr:ext cx="2809875" cy="1381125"/>
    <xdr:pic>
      <xdr:nvPicPr>
        <xdr:cNvPr id="2" name="image1.png" title="Obra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881B75-BD8D-499F-AFF3-2452EE3BA23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595927" y="0"/>
          <a:ext cx="2809875" cy="1381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lobal24.com/pl/otrzymaj-ofer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zoomScale="70" zoomScaleNormal="70" workbookViewId="0">
      <selection activeCell="J30" sqref="J30"/>
    </sheetView>
  </sheetViews>
  <sheetFormatPr defaultRowHeight="14"/>
  <cols>
    <col min="1" max="1" width="3" customWidth="1"/>
    <col min="2" max="2" width="62.9140625" customWidth="1"/>
    <col min="3" max="3" width="18" customWidth="1"/>
    <col min="4" max="4" width="10" customWidth="1"/>
    <col min="5" max="5" width="43.9140625" customWidth="1"/>
    <col min="6" max="8" width="18" customWidth="1"/>
  </cols>
  <sheetData>
    <row r="1" spans="1:8" ht="29.5" customHeight="1">
      <c r="A1" s="4" t="s">
        <v>25</v>
      </c>
      <c r="B1" s="4"/>
      <c r="C1" s="4"/>
      <c r="D1" s="4"/>
      <c r="E1" s="4"/>
      <c r="F1" s="4"/>
      <c r="G1" s="4"/>
      <c r="H1" s="4"/>
    </row>
    <row r="2" spans="1:8" ht="20" customHeight="1">
      <c r="A2" s="5" t="s">
        <v>26</v>
      </c>
      <c r="B2" s="6"/>
      <c r="C2" s="6"/>
      <c r="D2" s="6"/>
      <c r="E2" s="6"/>
      <c r="F2" s="6"/>
      <c r="G2" s="6"/>
      <c r="H2" s="6"/>
    </row>
    <row r="3" spans="1:8" ht="14.65" customHeight="1">
      <c r="A3" s="1"/>
      <c r="B3" s="1"/>
      <c r="C3" s="1"/>
      <c r="D3" s="1"/>
      <c r="E3" s="1"/>
      <c r="F3" s="1"/>
      <c r="G3" s="1"/>
      <c r="H3" s="1"/>
    </row>
    <row r="4" spans="1:8" ht="14.65" customHeight="1">
      <c r="A4" s="1"/>
      <c r="B4" s="7" t="s">
        <v>0</v>
      </c>
      <c r="C4" s="7"/>
      <c r="D4" s="1"/>
      <c r="E4" s="7" t="s">
        <v>1</v>
      </c>
      <c r="F4" s="7"/>
      <c r="G4" s="7"/>
      <c r="H4" s="7"/>
    </row>
    <row r="5" spans="1:8" ht="14.65" customHeight="1">
      <c r="A5" s="1"/>
      <c r="B5" s="8" t="s">
        <v>2</v>
      </c>
      <c r="C5" s="8" t="s">
        <v>3</v>
      </c>
      <c r="D5" s="1"/>
      <c r="E5" s="11" t="str">
        <f>IF(OR(C9&lt;=C10,F12&lt;=0),"NIE - przy tych stawkach lokalny model nie daje oszczędności transportowej",IF(AND(F9&gt;=F15,F12&gt;=F14),"TAK - lokalny adres zwrotów prawdopodobnie obniży Twoje koszty",IF(F12&gt;=F14*0.5,"GRANICA OPŁACALNOŚCI - sprawdź realne stawki lokalnej obsługi","JESZCZE ZA WCZEŚNIE - obserwuj liczbę zwrotów")))</f>
        <v>TAK - lokalny adres zwrotów prawdopodobnie obniży Twoje koszty</v>
      </c>
      <c r="F5" s="11"/>
      <c r="G5" s="11"/>
      <c r="H5" s="11"/>
    </row>
    <row r="6" spans="1:8" ht="14.65" customHeight="1">
      <c r="A6" s="1"/>
      <c r="B6" s="9" t="s">
        <v>4</v>
      </c>
      <c r="C6" s="14">
        <v>500</v>
      </c>
      <c r="D6" s="26" t="s">
        <v>33</v>
      </c>
      <c r="E6" s="11"/>
      <c r="F6" s="11"/>
      <c r="G6" s="11"/>
      <c r="H6" s="11"/>
    </row>
    <row r="7" spans="1:8" ht="14.65" customHeight="1">
      <c r="A7" s="1"/>
      <c r="B7" s="10" t="s">
        <v>27</v>
      </c>
      <c r="C7" s="15">
        <v>0.18</v>
      </c>
      <c r="D7" s="26" t="s">
        <v>33</v>
      </c>
      <c r="E7" s="11"/>
      <c r="F7" s="11"/>
      <c r="G7" s="11"/>
      <c r="H7" s="11"/>
    </row>
    <row r="8" spans="1:8" ht="14.65" customHeight="1">
      <c r="A8" s="1"/>
      <c r="B8" s="10" t="s">
        <v>28</v>
      </c>
      <c r="C8" s="16">
        <v>80</v>
      </c>
      <c r="D8" s="26" t="s">
        <v>33</v>
      </c>
      <c r="E8" s="1"/>
      <c r="F8" s="1"/>
      <c r="G8" s="1"/>
      <c r="H8" s="1"/>
    </row>
    <row r="9" spans="1:8" ht="14.65" customHeight="1">
      <c r="A9" s="1"/>
      <c r="B9" s="10" t="s">
        <v>29</v>
      </c>
      <c r="C9" s="16">
        <v>11</v>
      </c>
      <c r="D9" s="26" t="s">
        <v>33</v>
      </c>
      <c r="E9" s="12" t="s">
        <v>5</v>
      </c>
      <c r="F9" s="18">
        <f>C6*C7</f>
        <v>90</v>
      </c>
      <c r="G9" s="1"/>
      <c r="H9" s="1"/>
    </row>
    <row r="10" spans="1:8" ht="14.65" customHeight="1">
      <c r="A10" s="1"/>
      <c r="B10" s="10" t="s">
        <v>30</v>
      </c>
      <c r="C10" s="16">
        <v>3</v>
      </c>
      <c r="D10" s="26" t="s">
        <v>33</v>
      </c>
      <c r="E10" s="12" t="s">
        <v>6</v>
      </c>
      <c r="F10" s="19">
        <f>F9*C9</f>
        <v>990</v>
      </c>
      <c r="G10" s="1"/>
      <c r="H10" s="1"/>
    </row>
    <row r="11" spans="1:8" ht="14.65" customHeight="1">
      <c r="A11" s="1"/>
      <c r="B11" s="10" t="s">
        <v>31</v>
      </c>
      <c r="C11" s="17">
        <v>12</v>
      </c>
      <c r="D11" s="26" t="s">
        <v>33</v>
      </c>
      <c r="E11" s="12" t="s">
        <v>7</v>
      </c>
      <c r="F11" s="19">
        <f>F9*C10</f>
        <v>270</v>
      </c>
      <c r="G11" s="1"/>
      <c r="H11" s="1"/>
    </row>
    <row r="12" spans="1:8" ht="14.65" customHeight="1">
      <c r="A12" s="1"/>
      <c r="B12" s="10" t="s">
        <v>32</v>
      </c>
      <c r="C12" s="17">
        <v>3</v>
      </c>
      <c r="D12" s="26" t="s">
        <v>33</v>
      </c>
      <c r="E12" s="12" t="s">
        <v>8</v>
      </c>
      <c r="F12" s="20">
        <f>F10-F11</f>
        <v>720</v>
      </c>
      <c r="G12" s="1"/>
      <c r="H12" s="1"/>
    </row>
    <row r="13" spans="1:8" ht="14.65" customHeight="1">
      <c r="A13" s="1"/>
      <c r="B13" s="1"/>
      <c r="C13" s="1"/>
      <c r="D13" s="1"/>
      <c r="E13" s="12" t="s">
        <v>9</v>
      </c>
      <c r="F13" s="20">
        <f>F12*12</f>
        <v>8640</v>
      </c>
      <c r="G13" s="1"/>
      <c r="H13" s="1"/>
    </row>
    <row r="14" spans="1:8" ht="14.65" customHeight="1">
      <c r="A14" s="1"/>
      <c r="B14" s="2" t="s">
        <v>10</v>
      </c>
      <c r="C14" s="2"/>
      <c r="D14" s="1"/>
      <c r="E14" s="12" t="s">
        <v>11</v>
      </c>
      <c r="F14" s="20">
        <v>300</v>
      </c>
      <c r="G14" s="1"/>
      <c r="H14" s="1"/>
    </row>
    <row r="15" spans="1:8" ht="14.65" customHeight="1">
      <c r="A15" s="1"/>
      <c r="B15" s="1"/>
      <c r="C15" s="1"/>
      <c r="D15" s="1"/>
      <c r="E15" s="12" t="s">
        <v>12</v>
      </c>
      <c r="F15" s="18">
        <f>IF(C9&lt;=C10,"brak - koszt lokalnego zwrotu jest wyższy lub równy DE -&gt; PL",ROUNDUP(F14/(C9-C10),0))</f>
        <v>38</v>
      </c>
      <c r="G15" s="1"/>
      <c r="H15" s="1"/>
    </row>
    <row r="16" spans="1:8" ht="16" customHeight="1">
      <c r="A16" s="1"/>
      <c r="B16" s="23" t="s">
        <v>13</v>
      </c>
      <c r="C16" s="23"/>
      <c r="D16" s="1"/>
      <c r="E16" s="12" t="s">
        <v>14</v>
      </c>
      <c r="F16" s="21">
        <f>F9*C11*12</f>
        <v>12960</v>
      </c>
      <c r="G16" s="1"/>
      <c r="H16" s="1"/>
    </row>
    <row r="17" spans="1:8" ht="16" customHeight="1">
      <c r="A17" s="1"/>
      <c r="B17" s="24">
        <f>F10</f>
        <v>990</v>
      </c>
      <c r="C17" s="24"/>
      <c r="D17" s="1"/>
      <c r="E17" s="12" t="s">
        <v>15</v>
      </c>
      <c r="F17" s="21">
        <f>F9*C12*12</f>
        <v>3240</v>
      </c>
      <c r="G17" s="1"/>
      <c r="H17" s="1"/>
    </row>
    <row r="18" spans="1:8" ht="16" customHeight="1">
      <c r="A18" s="1"/>
      <c r="B18" s="24"/>
      <c r="C18" s="24"/>
      <c r="D18" s="1"/>
      <c r="E18" s="12" t="s">
        <v>16</v>
      </c>
      <c r="F18" s="21">
        <f>F16-F17</f>
        <v>9720</v>
      </c>
      <c r="G18" s="1"/>
      <c r="H18" s="1"/>
    </row>
    <row r="19" spans="1:8" ht="14.65" customHeight="1">
      <c r="A19" s="1"/>
      <c r="B19" s="1"/>
      <c r="C19" s="1"/>
      <c r="D19" s="1"/>
      <c r="E19" s="12" t="s">
        <v>17</v>
      </c>
      <c r="F19" s="22">
        <f>C11-C12</f>
        <v>9</v>
      </c>
      <c r="G19" s="1"/>
      <c r="H19" s="1"/>
    </row>
    <row r="20" spans="1:8" ht="16" customHeight="1">
      <c r="A20" s="1"/>
      <c r="B20" s="23" t="s">
        <v>18</v>
      </c>
      <c r="C20" s="23"/>
      <c r="D20" s="1"/>
      <c r="E20" s="12" t="s">
        <v>19</v>
      </c>
      <c r="F20" s="20">
        <f>F9*C8*(C11-C12)/30</f>
        <v>2160</v>
      </c>
      <c r="G20" s="1"/>
      <c r="H20" s="1"/>
    </row>
    <row r="21" spans="1:8" ht="16" customHeight="1">
      <c r="A21" s="1"/>
      <c r="B21" s="24">
        <f>F12</f>
        <v>720</v>
      </c>
      <c r="C21" s="24"/>
      <c r="D21" s="1"/>
      <c r="E21" s="1"/>
      <c r="F21" s="1"/>
      <c r="G21" s="1"/>
      <c r="H21" s="1"/>
    </row>
    <row r="22" spans="1:8" ht="16" customHeight="1">
      <c r="A22" s="1"/>
      <c r="B22" s="24"/>
      <c r="C22" s="24"/>
      <c r="D22" s="1"/>
      <c r="E22" s="3" t="s">
        <v>20</v>
      </c>
      <c r="F22" s="3"/>
      <c r="G22" s="3"/>
      <c r="H22" s="3"/>
    </row>
    <row r="23" spans="1:8" ht="14.65" customHeight="1">
      <c r="A23" s="1"/>
      <c r="B23" s="1"/>
      <c r="C23" s="1"/>
      <c r="D23" s="1"/>
      <c r="E23" s="13" t="str">
        <f>IF(F12&gt;0,"Przy obecnych założeniach każdy zwrot obsługiwany lokalnie zostawia przestrzeń na oszczędność. Najpierw policz realny koszt lokalnej obsługi i transportu zbiorczego, a potem porównaj go z budżetem widocznym w kalkulatorze.",IF(F12=0,"Jesteś na granicy opłacalności. Decyzja zależy głównie od jakości obsługi, szybkości zwrotu pieniędzy i wpływu na konto Amazon.","Przy tych stawkach lokalny model nie daje oszczędności transportowej. Nadal może mieć sens, jeśli kluczowy jest czas obsługi, jakość zwrotów lub wymagania Amazon."))</f>
        <v>Przy obecnych założeniach każdy zwrot obsługiwany lokalnie zostawia przestrzeń na oszczędność. Najpierw policz realny koszt lokalnej obsługi i transportu zbiorczego, a potem porównaj go z budżetem widocznym w kalkulatorze.</v>
      </c>
      <c r="F23" s="13"/>
      <c r="G23" s="13"/>
      <c r="H23" s="13"/>
    </row>
    <row r="24" spans="1:8" ht="14.65" customHeight="1">
      <c r="A24" s="1"/>
      <c r="B24" s="23" t="s">
        <v>21</v>
      </c>
      <c r="C24" s="23"/>
      <c r="D24" s="1"/>
      <c r="E24" s="13"/>
      <c r="F24" s="13"/>
      <c r="G24" s="13"/>
      <c r="H24" s="13"/>
    </row>
    <row r="25" spans="1:8" ht="14.65" customHeight="1">
      <c r="A25" s="1"/>
      <c r="B25" s="24">
        <f>F14</f>
        <v>300</v>
      </c>
      <c r="C25" s="24"/>
      <c r="D25" s="1"/>
      <c r="E25" s="13"/>
      <c r="F25" s="13"/>
      <c r="G25" s="13"/>
      <c r="H25" s="13"/>
    </row>
    <row r="26" spans="1:8" ht="14.65" customHeight="1">
      <c r="A26" s="1"/>
      <c r="B26" s="24"/>
      <c r="C26" s="24"/>
      <c r="D26" s="1"/>
      <c r="E26" s="13"/>
      <c r="F26" s="13"/>
      <c r="G26" s="13"/>
      <c r="H26" s="13"/>
    </row>
    <row r="27" spans="1:8" ht="14.65" customHeight="1">
      <c r="A27" s="1"/>
      <c r="B27" s="1"/>
      <c r="C27" s="1"/>
      <c r="D27" s="1"/>
      <c r="E27" s="13"/>
      <c r="F27" s="13"/>
      <c r="G27" s="13"/>
      <c r="H27" s="13"/>
    </row>
    <row r="28" spans="1:8" ht="16" customHeight="1">
      <c r="A28" s="1"/>
      <c r="B28" s="23" t="s">
        <v>22</v>
      </c>
      <c r="C28" s="23"/>
      <c r="D28" s="1"/>
      <c r="E28" s="1"/>
      <c r="F28" s="1"/>
      <c r="G28" s="1"/>
      <c r="H28" s="1"/>
    </row>
    <row r="29" spans="1:8" ht="16" customHeight="1">
      <c r="A29" s="1"/>
      <c r="B29" s="24">
        <f>F18</f>
        <v>9720</v>
      </c>
      <c r="C29" s="24"/>
      <c r="D29" s="1"/>
    </row>
    <row r="30" spans="1:8" ht="16" customHeight="1">
      <c r="A30" s="1"/>
      <c r="B30" s="24"/>
      <c r="C30" s="24"/>
      <c r="D30" s="1"/>
    </row>
    <row r="31" spans="1:8" ht="14.65" customHeight="1">
      <c r="A31" s="1"/>
      <c r="B31" s="1"/>
      <c r="C31" s="1"/>
      <c r="D31" s="1"/>
    </row>
    <row r="32" spans="1:8" ht="14.65" customHeight="1">
      <c r="A32" s="1"/>
      <c r="B32" s="3" t="s">
        <v>23</v>
      </c>
      <c r="C32" s="3"/>
      <c r="D32" s="3"/>
      <c r="E32" s="3"/>
      <c r="F32" s="3"/>
      <c r="G32" s="3"/>
      <c r="H32" s="3"/>
    </row>
    <row r="33" spans="1:8" ht="14.65" customHeight="1">
      <c r="A33" s="1"/>
      <c r="B33" s="27" t="str">
        <f>IF(F12&gt;0,"Jeżeli chcesz sprawdzić realny koszt lokalnego adresu zwrotów i konsolidacji dla swojej firmy, porozmawiaj z Global24. Policzmy Twój scenariusz na konkretnych stawkach i wolumenach.","Zapisz ten kalkulator i wróć do niego, gdy liczba zwrotów z Niemiec wzrośnie. Przy sprzedaży cross-border punkt opłacalności potrafi zmienić się bardzo szybko." )</f>
        <v>Jeżeli chcesz sprawdzić realny koszt lokalnego adresu zwrotów i konsolidacji dla swojej firmy, porozmawiaj z Global24. Policzmy Twój scenariusz na konkretnych stawkach i wolumenach.</v>
      </c>
      <c r="C33" s="27"/>
      <c r="D33" s="27"/>
      <c r="E33" s="27"/>
      <c r="F33" s="27"/>
      <c r="G33" s="27"/>
      <c r="H33" s="27"/>
    </row>
    <row r="34" spans="1:8" ht="14.65" customHeight="1">
      <c r="A34" s="1"/>
      <c r="B34" s="27"/>
      <c r="C34" s="27"/>
      <c r="D34" s="27"/>
      <c r="E34" s="27"/>
      <c r="F34" s="27"/>
      <c r="G34" s="27"/>
      <c r="H34" s="27"/>
    </row>
    <row r="35" spans="1:8" ht="14.65" customHeight="1">
      <c r="A35" s="1"/>
      <c r="B35" s="27"/>
      <c r="C35" s="27"/>
      <c r="D35" s="27"/>
      <c r="E35" s="27"/>
      <c r="F35" s="27"/>
      <c r="G35" s="27"/>
      <c r="H35" s="27"/>
    </row>
    <row r="36" spans="1:8" ht="14.65" customHeight="1">
      <c r="A36" s="1"/>
      <c r="B36" s="1"/>
      <c r="C36" s="1"/>
      <c r="D36" s="1"/>
      <c r="E36" s="1"/>
      <c r="F36" s="1"/>
      <c r="G36" s="1"/>
      <c r="H36" s="1"/>
    </row>
    <row r="37" spans="1:8" ht="14.65" customHeight="1">
      <c r="A37" s="1"/>
      <c r="B37" s="25" t="s">
        <v>24</v>
      </c>
      <c r="C37" s="25"/>
      <c r="D37" s="25"/>
      <c r="E37" s="25"/>
      <c r="F37" s="25"/>
      <c r="G37" s="25"/>
      <c r="H37" s="25"/>
    </row>
    <row r="38" spans="1:8" ht="15">
      <c r="A38" s="1"/>
      <c r="B38" s="1"/>
      <c r="C38" s="1"/>
      <c r="D38" s="1"/>
      <c r="E38" s="1"/>
      <c r="F38" s="1"/>
      <c r="G38" s="1"/>
      <c r="H38" s="1"/>
    </row>
    <row r="39" spans="1:8" ht="15">
      <c r="A39" s="1"/>
      <c r="B39" s="1"/>
      <c r="C39" s="1"/>
      <c r="D39" s="1"/>
      <c r="E39" s="1"/>
      <c r="F39" s="1"/>
      <c r="G39" s="1"/>
      <c r="H39" s="1"/>
    </row>
    <row r="40" spans="1:8" ht="15">
      <c r="A40" s="1"/>
      <c r="B40" s="1"/>
      <c r="C40" s="1"/>
      <c r="D40" s="1"/>
      <c r="E40" s="1"/>
      <c r="F40" s="1"/>
      <c r="G40" s="1"/>
      <c r="H40" s="1"/>
    </row>
    <row r="41" spans="1:8" ht="15">
      <c r="A41" s="1"/>
      <c r="B41" s="1"/>
      <c r="C41" s="1"/>
      <c r="D41" s="1"/>
      <c r="E41" s="1"/>
      <c r="F41" s="1"/>
      <c r="G41" s="1"/>
      <c r="H41" s="1"/>
    </row>
    <row r="42" spans="1:8" ht="15">
      <c r="A42" s="1"/>
      <c r="B42" s="1"/>
      <c r="C42" s="1"/>
      <c r="D42" s="1"/>
      <c r="E42" s="1"/>
      <c r="F42" s="1"/>
      <c r="G42" s="1"/>
      <c r="H42" s="1"/>
    </row>
    <row r="43" spans="1:8" ht="15">
      <c r="A43" s="1"/>
      <c r="B43" s="1"/>
      <c r="C43" s="1"/>
      <c r="D43" s="1"/>
      <c r="E43" s="1"/>
      <c r="F43" s="1"/>
      <c r="G43" s="1"/>
      <c r="H43" s="1"/>
    </row>
    <row r="44" spans="1:8" ht="15">
      <c r="A44" s="1"/>
      <c r="B44" s="1"/>
      <c r="C44" s="1"/>
      <c r="D44" s="1"/>
      <c r="E44" s="1"/>
      <c r="F44" s="1"/>
      <c r="G44" s="1"/>
      <c r="H44" s="1"/>
    </row>
  </sheetData>
  <mergeCells count="19">
    <mergeCell ref="B32:H32"/>
    <mergeCell ref="B33:H35"/>
    <mergeCell ref="B37:H37"/>
    <mergeCell ref="B24:C24"/>
    <mergeCell ref="B25:C26"/>
    <mergeCell ref="B28:C28"/>
    <mergeCell ref="B29:C30"/>
    <mergeCell ref="E22:H22"/>
    <mergeCell ref="E23:H27"/>
    <mergeCell ref="B14:C14"/>
    <mergeCell ref="B16:C16"/>
    <mergeCell ref="B17:C18"/>
    <mergeCell ref="B20:C20"/>
    <mergeCell ref="B21:C22"/>
    <mergeCell ref="A1:H1"/>
    <mergeCell ref="A2:H2"/>
    <mergeCell ref="B4:C4"/>
    <mergeCell ref="E4:H4"/>
    <mergeCell ref="E5:H7"/>
  </mergeCells>
  <hyperlinks>
    <hyperlink ref="B33:H35" r:id="rId1" display="https://global24.com/pl/otrzymaj-oferte/" xr:uid="{58F52C87-82DC-4AFF-8923-8D4BC5D9783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Kotlicki</dc:creator>
  <cp:lastModifiedBy>Wojciech Kotlicki</cp:lastModifiedBy>
  <dcterms:created xsi:type="dcterms:W3CDTF">2026-07-01T09:46:17Z</dcterms:created>
  <dcterms:modified xsi:type="dcterms:W3CDTF">2026-07-01T09:46:17Z</dcterms:modified>
</cp:coreProperties>
</file>